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GAF-3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<sst xmlns="http://schemas.openxmlformats.org/spreadsheetml/2006/main" count="134" uniqueCount="55">
  <si>
    <t>DEPRECIACIÓN DE ACTIVOS</t>
  </si>
  <si>
    <t>CÓDIGO:</t>
  </si>
  <si>
    <t>FO-GAF-39</t>
  </si>
  <si>
    <t>VERSIÓN:</t>
  </si>
  <si>
    <t>FECHA:</t>
  </si>
  <si>
    <t>DESCRIPCIÓN EL BIEN MUEBLE O INMUEBLE</t>
  </si>
  <si>
    <t>IDENTIFICACION</t>
  </si>
  <si>
    <t>Placa</t>
  </si>
  <si>
    <t>Unidad</t>
  </si>
  <si>
    <t>Fecha de Adquisición</t>
  </si>
  <si>
    <t>Años vida Util</t>
  </si>
  <si>
    <t>Meses VidaUtil</t>
  </si>
  <si>
    <t>VALOR</t>
  </si>
  <si>
    <t>IVA</t>
  </si>
  <si>
    <t>Valor Total</t>
  </si>
  <si>
    <t>Depreciación Mensual</t>
  </si>
  <si>
    <t>Total Depreciado dd/mm/aaa</t>
  </si>
  <si>
    <t>Total Depreciado</t>
  </si>
  <si>
    <t>Valor Activo</t>
  </si>
  <si>
    <t>TIPO</t>
  </si>
  <si>
    <t>Cuenta Contable</t>
  </si>
  <si>
    <t>Cuenta Depreciación</t>
  </si>
  <si>
    <t>Responsable</t>
  </si>
  <si>
    <t>Sillas de escritorio</t>
  </si>
  <si>
    <t>OSWALDO MONSALVE</t>
  </si>
  <si>
    <t>Estantería. Pedestal y planoteca</t>
  </si>
  <si>
    <t>Archivador (PP) lateral naves 2.0x0.90x0.50</t>
  </si>
  <si>
    <t>EDE50035</t>
  </si>
  <si>
    <t>OTROS MAQ Y EQ</t>
  </si>
  <si>
    <t>valor ajuste</t>
  </si>
  <si>
    <t>EDE50036</t>
  </si>
  <si>
    <t>Puesto de trabajo lineal 1.20x60cmx30mm</t>
  </si>
  <si>
    <t>EDE50016</t>
  </si>
  <si>
    <t>EDE50017</t>
  </si>
  <si>
    <t>EDE50018</t>
  </si>
  <si>
    <t>EDE50019</t>
  </si>
  <si>
    <t>EDE50020</t>
  </si>
  <si>
    <t>EDE50021</t>
  </si>
  <si>
    <t>EDE50022</t>
  </si>
  <si>
    <t>EDE50023</t>
  </si>
  <si>
    <t>EDE50024</t>
  </si>
  <si>
    <t>EDE50025</t>
  </si>
  <si>
    <t>EDE50026</t>
  </si>
  <si>
    <t>EDE50027</t>
  </si>
  <si>
    <t>EDE50028</t>
  </si>
  <si>
    <t>EDE50029</t>
  </si>
  <si>
    <t>Mesa sala de reuniones 4 personas</t>
  </si>
  <si>
    <t>EDE50030</t>
  </si>
  <si>
    <t>Silla gerencial con brazos</t>
  </si>
  <si>
    <t>EDE50001</t>
  </si>
  <si>
    <t>Archivador lateral metalico 132x50x90 cm</t>
  </si>
  <si>
    <t>EDE50037</t>
  </si>
  <si>
    <t>EDE50038</t>
  </si>
  <si>
    <t>EDE50039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</si>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</sst>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176" formatCode="_-* #,##0.00_-;\-* #,##0.00_-;_-* &quot;-&quot;??_-;_-@_-"/>
    <numFmt numFmtId="177" formatCode="_-&quot;$&quot;* #,##0.00_-;\-&quot;$&quot;* #,##0.00_-;_-&quot;$&quot;* &quot;-&quot;??_-;_-@_-"/>
    <numFmt numFmtId="178" formatCode="_ * #,##0_ ;_ * \-#,##0_ ;_ * &quot;-&quot;_ ;_ @_ "/>
    <numFmt numFmtId="179" formatCode="_-* #,##0_-;\-* #,##0_-;_-* &quot;-&quot;??_-;_-@_-"/>
    <numFmt numFmtId="180" formatCode="_(&quot;$&quot;\ * #,##0.00_);_(&quot;$&quot;\ * \(#,##0.00\);_(&quot;$&quot;\ * &quot;-&quot;??_);_(@_)"/>
    <numFmt numFmtId="181" formatCode="_-&quot;$&quot;* #,##0_-;\-&quot;$&quot;* #,##0_-;_-&quot;$&quot;* &quot;-&quot;??_-;_-@_-"/>
    <numFmt numFmtId="182" formatCode="_(&quot;$&quot;\ * #,##0_);_(&quot;$&quot;\ * \(#,##0\);_(&quot;$&quot;\ * &quot;-&quot;??_);_(@_)"/>
  </numFmts>
  <fonts count="25">
    <font>
      <sz val="11"/>
      <color theme="1"/>
      <name val="Aptos Narrow"/>
      <charset val="134"/>
      <scheme val="minor"/>
    </font>
    <font>
      <sz val="11"/>
      <name val="Arial"/>
      <charset val="134"/>
    </font>
    <font>
      <sz val="11"/>
      <color theme="1"/>
      <name val="Arial"/>
      <charset val="134"/>
    </font>
    <font>
      <sz val="11"/>
      <color rgb="FFFF0000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sz val="10"/>
      <name val="System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7" applyNumberFormat="0" applyAlignment="0" applyProtection="0">
      <alignment vertical="center"/>
    </xf>
    <xf numFmtId="0" fontId="14" fillId="8" borderId="18" applyNumberFormat="0" applyAlignment="0" applyProtection="0">
      <alignment vertical="center"/>
    </xf>
    <xf numFmtId="0" fontId="15" fillId="8" borderId="17" applyNumberFormat="0" applyAlignment="0" applyProtection="0">
      <alignment vertical="center"/>
    </xf>
    <xf numFmtId="0" fontId="16" fillId="9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center" wrapText="1"/>
    </xf>
    <xf numFmtId="0" fontId="1" fillId="3" borderId="0" xfId="0" applyFont="1" applyFill="1"/>
    <xf numFmtId="0" fontId="2" fillId="2" borderId="0" xfId="0" applyFont="1" applyFill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177" fontId="1" fillId="2" borderId="0" xfId="2" applyFont="1" applyFill="1"/>
    <xf numFmtId="0" fontId="1" fillId="2" borderId="9" xfId="0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79" fontId="1" fillId="2" borderId="9" xfId="1" applyNumberFormat="1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9" xfId="0" applyFont="1" applyBorder="1" applyAlignment="1">
      <alignment horizontal="right"/>
    </xf>
    <xf numFmtId="58" fontId="1" fillId="0" borderId="9" xfId="0" applyNumberFormat="1" applyFont="1" applyBorder="1"/>
    <xf numFmtId="0" fontId="1" fillId="0" borderId="9" xfId="0" applyFont="1" applyBorder="1" applyAlignment="1">
      <alignment horizontal="center"/>
    </xf>
    <xf numFmtId="179" fontId="1" fillId="0" borderId="9" xfId="1" applyNumberFormat="1" applyFont="1" applyFill="1" applyBorder="1"/>
    <xf numFmtId="0" fontId="1" fillId="0" borderId="10" xfId="0" applyFont="1" applyBorder="1"/>
    <xf numFmtId="179" fontId="1" fillId="0" borderId="9" xfId="1" applyNumberFormat="1" applyFont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horizontal="right"/>
    </xf>
    <xf numFmtId="58" fontId="1" fillId="4" borderId="9" xfId="0" applyNumberFormat="1" applyFont="1" applyFill="1" applyBorder="1"/>
    <xf numFmtId="0" fontId="1" fillId="4" borderId="9" xfId="0" applyFont="1" applyFill="1" applyBorder="1" applyAlignment="1">
      <alignment horizontal="center"/>
    </xf>
    <xf numFmtId="179" fontId="1" fillId="4" borderId="9" xfId="1" applyNumberFormat="1" applyFont="1" applyFill="1" applyBorder="1"/>
    <xf numFmtId="58" fontId="1" fillId="0" borderId="9" xfId="49" applyNumberFormat="1" applyFont="1" applyBorder="1" applyAlignment="1">
      <alignment horizontal="right" vertical="center" wrapText="1"/>
    </xf>
    <xf numFmtId="0" fontId="1" fillId="5" borderId="9" xfId="0" applyFont="1" applyFill="1" applyBorder="1"/>
    <xf numFmtId="177" fontId="1" fillId="5" borderId="9" xfId="2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80" fontId="1" fillId="2" borderId="0" xfId="0" applyNumberFormat="1" applyFont="1" applyFill="1"/>
    <xf numFmtId="179" fontId="1" fillId="2" borderId="0" xfId="0" applyNumberFormat="1" applyFont="1" applyFill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79" fontId="3" fillId="0" borderId="9" xfId="1" applyNumberFormat="1" applyFont="1" applyBorder="1"/>
    <xf numFmtId="0" fontId="1" fillId="0" borderId="12" xfId="0" applyFont="1" applyBorder="1"/>
    <xf numFmtId="181" fontId="1" fillId="5" borderId="9" xfId="2" applyNumberFormat="1" applyFont="1" applyFill="1" applyBorder="1"/>
    <xf numFmtId="0" fontId="1" fillId="0" borderId="13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58" fontId="1" fillId="0" borderId="10" xfId="0" applyNumberFormat="1" applyFont="1" applyBorder="1" applyAlignment="1">
      <alignment horizontal="center" vertical="center" wrapText="1"/>
    </xf>
    <xf numFmtId="179" fontId="1" fillId="2" borderId="0" xfId="1" applyNumberFormat="1" applyFont="1" applyFill="1"/>
    <xf numFmtId="182" fontId="1" fillId="2" borderId="0" xfId="0" applyNumberFormat="1" applyFont="1" applyFill="1"/>
  </cellXfs>
  <cellStyles count="50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_Hoja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209550</xdr:colOff>
      <xdr:row>0</xdr:row>
      <xdr:rowOff>66675</xdr:rowOff>
    </xdr:from>
    <xdr:to>
      <xdr:col>1</xdr:col>
      <xdr:colOff>276225</xdr:colOff>
      <xdr:row>2</xdr:row>
      <xdr:rowOff>142875</xdr:rowOff>
    </xdr:to>
    <xdr:pic>
      <xdr:nvPicPr>
        <xdr:cNvPr id="6" name="Imagen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66675"/>
          <a:ext cx="2482850" cy="70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S287"/>
  <sheetViews>
    <sheetView tabSelected="1" zoomScale="78" zoomScaleNormal="78" workbookViewId="0">
      <selection activeCell="G56" sqref="G56"/>
    </sheetView>
  </sheetViews>
  <sheetFormatPr defaultColWidth="13.1416666666667" defaultRowHeight="14.25"/>
  <cols>
    <col min="1" max="1" width="31.7083333333333" style="5" customWidth="1"/>
    <col min="2" max="2" width="10.1416666666667" style="5" customWidth="1"/>
    <col min="3" max="3" width="7.425" style="5" customWidth="1"/>
    <col min="4" max="4" width="13.1416666666667" style="5"/>
    <col min="5" max="5" width="12.2833333333333" style="5" customWidth="1"/>
    <col min="6" max="6" width="13.1416666666667" style="5"/>
    <col min="7" max="7" width="12.1416666666667" style="5" customWidth="1"/>
    <col min="8" max="8" width="10.425" style="5" customWidth="1"/>
    <col min="9" max="9" width="15" style="5" customWidth="1"/>
    <col min="10" max="10" width="16.1416666666667" style="5" customWidth="1"/>
    <col min="11" max="13" width="16.425" style="5" customWidth="1"/>
    <col min="14" max="14" width="14.425" style="5" customWidth="1"/>
    <col min="15" max="15" width="12.425" style="5" customWidth="1"/>
    <col min="16" max="16" width="10.7083333333333" style="5" customWidth="1"/>
    <col min="17" max="17" width="15" style="5" customWidth="1"/>
    <col min="18" max="18" width="26.1416666666667" style="5" customWidth="1"/>
    <col min="19" max="20" width="13.2833333333333" style="4" customWidth="1"/>
    <col min="21" max="21" width="14.425" style="4" customWidth="1"/>
    <col min="22" max="22" width="17.425" style="4" customWidth="1"/>
    <col min="23" max="23" width="14.425" style="4" customWidth="1"/>
    <col min="24" max="24" width="13.1416666666667" style="4"/>
    <col min="25" max="25" width="13.2833333333333" style="4" customWidth="1"/>
    <col min="26" max="38" width="13.1416666666667" style="4"/>
    <col min="39" max="16384" width="13.1416666666667" style="5"/>
  </cols>
  <sheetData>
    <row r="1" s="1" customFormat="1" ht="24.95" customHeight="1" spans="1:38">
      <c r="A1" s="6"/>
      <c r="B1" s="7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40"/>
      <c r="Q1" s="50" t="s">
        <v>1</v>
      </c>
      <c r="R1" s="51" t="s">
        <v>2</v>
      </c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</row>
    <row r="2" s="1" customFormat="1" ht="24.95" customHeight="1" spans="1:38">
      <c r="A2" s="10"/>
      <c r="B2" s="11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41"/>
      <c r="Q2" s="50" t="s">
        <v>3</v>
      </c>
      <c r="R2" s="51">
        <v>1</v>
      </c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="1" customFormat="1" ht="24.95" customHeight="1" spans="1:38">
      <c r="A3" s="14"/>
      <c r="B3" s="15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42"/>
      <c r="Q3" s="50" t="s">
        <v>4</v>
      </c>
      <c r="R3" s="52">
        <v>45642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="1" customFormat="1" spans="1:38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</row>
    <row r="5" s="1" customFormat="1" spans="1:38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</row>
    <row r="6" s="1" customFormat="1" ht="21.75" customHeight="1" spans="1:38">
      <c r="A6" s="19" t="s">
        <v>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</row>
    <row r="7" s="1" customFormat="1" spans="1:38">
      <c r="A7" s="20"/>
      <c r="B7" s="18"/>
      <c r="C7" s="18"/>
      <c r="D7" s="18"/>
      <c r="E7" s="18"/>
      <c r="F7" s="18"/>
      <c r="G7" s="21"/>
      <c r="H7" s="21"/>
      <c r="I7" s="21"/>
      <c r="J7" s="21"/>
      <c r="K7" s="43"/>
      <c r="L7" s="43"/>
      <c r="M7" s="44"/>
      <c r="N7" s="44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</row>
    <row r="8" s="2" customFormat="1" ht="51" customHeight="1" spans="1:18">
      <c r="A8" s="22" t="s">
        <v>6</v>
      </c>
      <c r="B8" s="22" t="s">
        <v>7</v>
      </c>
      <c r="C8" s="22" t="s">
        <v>8</v>
      </c>
      <c r="D8" s="22" t="s">
        <v>9</v>
      </c>
      <c r="E8" s="22" t="s">
        <v>10</v>
      </c>
      <c r="F8" s="23" t="s">
        <v>11</v>
      </c>
      <c r="G8" s="24" t="s">
        <v>12</v>
      </c>
      <c r="H8" s="24" t="s">
        <v>13</v>
      </c>
      <c r="I8" s="24" t="s">
        <v>14</v>
      </c>
      <c r="J8" s="24" t="s">
        <v>15</v>
      </c>
      <c r="K8" s="24" t="s">
        <v>16</v>
      </c>
      <c r="L8" s="24" t="s">
        <v>16</v>
      </c>
      <c r="M8" s="24" t="s">
        <v>17</v>
      </c>
      <c r="N8" s="24" t="s">
        <v>18</v>
      </c>
      <c r="O8" s="22" t="s">
        <v>19</v>
      </c>
      <c r="P8" s="22" t="s">
        <v>20</v>
      </c>
      <c r="Q8" s="22" t="s">
        <v>21</v>
      </c>
      <c r="R8" s="22" t="s">
        <v>22</v>
      </c>
    </row>
    <row r="9" s="1" customFormat="1" spans="1:38">
      <c r="A9" s="25"/>
      <c r="B9" s="26"/>
      <c r="C9" s="25"/>
      <c r="D9" s="27"/>
      <c r="E9" s="28"/>
      <c r="F9" s="28"/>
      <c r="G9" s="29"/>
      <c r="H9" s="29"/>
      <c r="I9" s="29"/>
      <c r="J9" s="29"/>
      <c r="K9" s="29"/>
      <c r="L9" s="29"/>
      <c r="M9" s="29"/>
      <c r="N9" s="29"/>
      <c r="O9" s="45"/>
      <c r="P9" s="46"/>
      <c r="Q9" s="46"/>
      <c r="R9" s="28"/>
      <c r="S9" s="18"/>
      <c r="T9" s="44"/>
      <c r="U9" s="18"/>
      <c r="V9" s="53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</row>
    <row r="10" s="1" customFormat="1" spans="1:38">
      <c r="A10" s="25"/>
      <c r="B10" s="26"/>
      <c r="C10" s="25"/>
      <c r="D10" s="27"/>
      <c r="E10" s="30"/>
      <c r="F10" s="28"/>
      <c r="G10" s="31"/>
      <c r="H10" s="31"/>
      <c r="I10" s="31"/>
      <c r="J10" s="31"/>
      <c r="K10" s="29"/>
      <c r="L10" s="29"/>
      <c r="M10" s="31"/>
      <c r="N10" s="31"/>
      <c r="O10" s="45"/>
      <c r="P10" s="28"/>
      <c r="Q10" s="28"/>
      <c r="R10" s="28"/>
      <c r="S10" s="18"/>
      <c r="T10" s="44"/>
      <c r="U10" s="18"/>
      <c r="V10" s="53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</row>
    <row r="11" s="1" customFormat="1" ht="12.75" customHeight="1" spans="1:38">
      <c r="A11" s="25"/>
      <c r="B11" s="25"/>
      <c r="C11" s="25"/>
      <c r="D11" s="25"/>
      <c r="F11" s="28"/>
      <c r="H11" s="31"/>
      <c r="I11" s="31"/>
      <c r="J11" s="31"/>
      <c r="K11" s="29"/>
      <c r="L11" s="29"/>
      <c r="M11" s="31"/>
      <c r="N11" s="31"/>
      <c r="O11" s="45"/>
      <c r="P11" s="28"/>
      <c r="Q11" s="28"/>
      <c r="R11" s="28"/>
      <c r="S11" s="18"/>
      <c r="T11" s="44"/>
      <c r="U11" s="18"/>
      <c r="V11" s="53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</row>
    <row r="12" s="1" customFormat="1" spans="1:38">
      <c r="A12" s="25"/>
      <c r="B12" s="26"/>
      <c r="C12" s="25"/>
      <c r="D12" s="27"/>
      <c r="E12" s="25"/>
      <c r="F12" s="28"/>
      <c r="G12" s="31"/>
      <c r="H12" s="31"/>
      <c r="I12" s="31"/>
      <c r="J12" s="31"/>
      <c r="K12" s="29"/>
      <c r="L12" s="29"/>
      <c r="M12" s="31"/>
      <c r="N12" s="31"/>
      <c r="O12" s="45"/>
      <c r="P12" s="28"/>
      <c r="Q12" s="28"/>
      <c r="R12" s="28"/>
      <c r="S12" s="18"/>
      <c r="T12" s="44"/>
      <c r="U12" s="18"/>
      <c r="V12" s="53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s="3" customFormat="1" hidden="1" spans="1:97">
      <c r="A13" s="32" t="s">
        <v>23</v>
      </c>
      <c r="B13" s="33"/>
      <c r="C13" s="32"/>
      <c r="D13" s="34"/>
      <c r="E13" s="32"/>
      <c r="F13" s="35">
        <v>36</v>
      </c>
      <c r="G13" s="36">
        <f>3330000+1024000</f>
        <v>4354000</v>
      </c>
      <c r="H13" s="36">
        <v>0</v>
      </c>
      <c r="I13" s="36">
        <f t="shared" ref="I13:I14" si="0">+G13+H13</f>
        <v>4354000</v>
      </c>
      <c r="J13" s="36">
        <f t="shared" ref="J13:J14" si="1">+I13/36</f>
        <v>120944.444444444</v>
      </c>
      <c r="K13" s="29" t="e">
        <f>#REF!+#REF!+#REF!+#REF!+#REF!+#REF!</f>
        <v>#REF!</v>
      </c>
      <c r="L13" s="36"/>
      <c r="M13" s="36" t="e">
        <f>+#REF!+#REF!+#REF!+#REF!+#REF!+#REF!</f>
        <v>#REF!</v>
      </c>
      <c r="N13" s="36">
        <v>0</v>
      </c>
      <c r="O13" s="32"/>
      <c r="P13" s="25"/>
      <c r="Q13" s="25"/>
      <c r="R13" s="35" t="s">
        <v>24</v>
      </c>
      <c r="S13" s="18"/>
      <c r="T13" s="44"/>
      <c r="U13" s="18"/>
      <c r="V13" s="53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</row>
    <row r="14" s="3" customFormat="1" hidden="1" spans="1:97">
      <c r="A14" s="32" t="s">
        <v>25</v>
      </c>
      <c r="B14" s="33"/>
      <c r="C14" s="32"/>
      <c r="D14" s="34"/>
      <c r="E14" s="32"/>
      <c r="F14" s="35">
        <v>36</v>
      </c>
      <c r="G14" s="36">
        <f>5000000+350000+2536000</f>
        <v>7886000</v>
      </c>
      <c r="H14" s="36">
        <v>0</v>
      </c>
      <c r="I14" s="36">
        <f t="shared" si="0"/>
        <v>7886000</v>
      </c>
      <c r="J14" s="36">
        <f t="shared" si="1"/>
        <v>219055.555555556</v>
      </c>
      <c r="K14" s="29" t="e">
        <f>#REF!+#REF!+#REF!+#REF!+#REF!+#REF!</f>
        <v>#REF!</v>
      </c>
      <c r="L14" s="36"/>
      <c r="M14" s="36" t="e">
        <f>+#REF!+#REF!+#REF!+#REF!+#REF!+#REF!</f>
        <v>#REF!</v>
      </c>
      <c r="N14" s="36">
        <v>0</v>
      </c>
      <c r="O14" s="32"/>
      <c r="P14" s="25"/>
      <c r="Q14" s="25"/>
      <c r="R14" s="35" t="s">
        <v>24</v>
      </c>
      <c r="S14" s="18"/>
      <c r="T14" s="44"/>
      <c r="U14" s="18"/>
      <c r="V14" s="53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</row>
    <row r="15" s="1" customFormat="1" hidden="1" spans="1:38">
      <c r="A15" s="25" t="s">
        <v>26</v>
      </c>
      <c r="B15" s="26" t="s">
        <v>27</v>
      </c>
      <c r="C15" s="25">
        <v>1</v>
      </c>
      <c r="D15" s="37">
        <v>43334</v>
      </c>
      <c r="E15" s="25">
        <v>1</v>
      </c>
      <c r="F15" s="25">
        <v>5</v>
      </c>
      <c r="G15" s="31">
        <v>1088000</v>
      </c>
      <c r="H15" s="31">
        <f t="shared" ref="H15:H35" si="2">+G15*0.19</f>
        <v>206720</v>
      </c>
      <c r="I15" s="31">
        <f t="shared" ref="I15:I35" si="3">+(G15+H15)*C15</f>
        <v>1294720</v>
      </c>
      <c r="J15" s="31">
        <f>+I15/F15</f>
        <v>258944</v>
      </c>
      <c r="K15" s="29" t="e">
        <f>#REF!+#REF!+#REF!+#REF!+#REF!+#REF!</f>
        <v>#REF!</v>
      </c>
      <c r="L15" s="31"/>
      <c r="M15" s="31" t="e">
        <f>+#REF!+#REF!+#REF!+#REF!</f>
        <v>#REF!</v>
      </c>
      <c r="N15" s="47" t="e">
        <f>+I15-#REF!-#REF!-#REF!</f>
        <v>#REF!</v>
      </c>
      <c r="O15" s="48" t="s">
        <v>28</v>
      </c>
      <c r="Q15" s="1">
        <v>530507</v>
      </c>
      <c r="R15" s="35" t="s">
        <v>24</v>
      </c>
      <c r="S15" s="18"/>
      <c r="T15" s="44"/>
      <c r="U15" s="18"/>
      <c r="V15" s="53" t="s">
        <v>29</v>
      </c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</row>
    <row r="16" s="1" customFormat="1" hidden="1" spans="1:38">
      <c r="A16" s="25" t="s">
        <v>26</v>
      </c>
      <c r="B16" s="26" t="s">
        <v>30</v>
      </c>
      <c r="C16" s="25">
        <v>1</v>
      </c>
      <c r="D16" s="37">
        <v>43334</v>
      </c>
      <c r="E16" s="25">
        <v>1</v>
      </c>
      <c r="F16" s="25">
        <v>5</v>
      </c>
      <c r="G16" s="31">
        <v>1088000</v>
      </c>
      <c r="H16" s="31">
        <f t="shared" si="2"/>
        <v>206720</v>
      </c>
      <c r="I16" s="31">
        <f t="shared" si="3"/>
        <v>1294720</v>
      </c>
      <c r="J16" s="31">
        <f>+I16/F16</f>
        <v>258944</v>
      </c>
      <c r="K16" s="29" t="e">
        <f>#REF!+#REF!+#REF!+#REF!+#REF!+#REF!</f>
        <v>#REF!</v>
      </c>
      <c r="L16" s="29"/>
      <c r="M16" s="31" t="e">
        <f>+#REF!+#REF!+#REF!+#REF!</f>
        <v>#REF!</v>
      </c>
      <c r="N16" s="47" t="e">
        <f>+I16-#REF!-#REF!-#REF!</f>
        <v>#REF!</v>
      </c>
      <c r="O16" s="25" t="s">
        <v>28</v>
      </c>
      <c r="R16" s="35" t="s">
        <v>24</v>
      </c>
      <c r="S16" s="18"/>
      <c r="T16" s="44"/>
      <c r="U16" s="18"/>
      <c r="V16" s="53" t="s">
        <v>29</v>
      </c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</row>
    <row r="17" s="1" customFormat="1" hidden="1" spans="1:38">
      <c r="A17" s="25" t="s">
        <v>31</v>
      </c>
      <c r="B17" s="26" t="s">
        <v>32</v>
      </c>
      <c r="C17" s="25">
        <v>1</v>
      </c>
      <c r="D17" s="37">
        <v>43334</v>
      </c>
      <c r="E17" s="25">
        <v>1</v>
      </c>
      <c r="F17" s="25">
        <v>5</v>
      </c>
      <c r="G17" s="31">
        <v>622800</v>
      </c>
      <c r="H17" s="31">
        <f t="shared" si="2"/>
        <v>118332</v>
      </c>
      <c r="I17" s="31">
        <f t="shared" si="3"/>
        <v>741132</v>
      </c>
      <c r="J17" s="31">
        <f t="shared" ref="J17:J35" si="4">+I17/F17</f>
        <v>148226.4</v>
      </c>
      <c r="K17" s="29" t="e">
        <f>#REF!+#REF!+#REF!+#REF!+#REF!+#REF!</f>
        <v>#REF!</v>
      </c>
      <c r="L17" s="29"/>
      <c r="M17" s="31" t="e">
        <f>+#REF!+#REF!+#REF!+#REF!</f>
        <v>#REF!</v>
      </c>
      <c r="N17" s="47" t="e">
        <f>+I17-#REF!-#REF!-#REF!</f>
        <v>#REF!</v>
      </c>
      <c r="O17" s="25" t="s">
        <v>28</v>
      </c>
      <c r="R17" s="35" t="s">
        <v>24</v>
      </c>
      <c r="S17" s="18"/>
      <c r="T17" s="44"/>
      <c r="U17" s="18"/>
      <c r="V17" s="53" t="s">
        <v>29</v>
      </c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="1" customFormat="1" hidden="1" spans="1:38">
      <c r="A18" s="25" t="s">
        <v>31</v>
      </c>
      <c r="B18" s="26" t="s">
        <v>33</v>
      </c>
      <c r="C18" s="25">
        <v>1</v>
      </c>
      <c r="D18" s="37">
        <v>43334</v>
      </c>
      <c r="E18" s="25">
        <v>1</v>
      </c>
      <c r="F18" s="25">
        <v>5</v>
      </c>
      <c r="G18" s="31">
        <v>622800</v>
      </c>
      <c r="H18" s="31">
        <f t="shared" si="2"/>
        <v>118332</v>
      </c>
      <c r="I18" s="31">
        <f t="shared" si="3"/>
        <v>741132</v>
      </c>
      <c r="J18" s="31">
        <f t="shared" si="4"/>
        <v>148226.4</v>
      </c>
      <c r="K18" s="29" t="e">
        <f>#REF!+#REF!+#REF!+#REF!+#REF!+#REF!</f>
        <v>#REF!</v>
      </c>
      <c r="L18" s="29"/>
      <c r="M18" s="31" t="e">
        <f>+#REF!+#REF!+#REF!+#REF!</f>
        <v>#REF!</v>
      </c>
      <c r="N18" s="47" t="e">
        <f>+I18-#REF!-#REF!-#REF!</f>
        <v>#REF!</v>
      </c>
      <c r="O18" s="25" t="s">
        <v>28</v>
      </c>
      <c r="R18" s="35" t="s">
        <v>24</v>
      </c>
      <c r="S18" s="18"/>
      <c r="T18" s="44"/>
      <c r="U18" s="18"/>
      <c r="V18" s="53" t="s">
        <v>29</v>
      </c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="1" customFormat="1" hidden="1" spans="1:38">
      <c r="A19" s="25" t="s">
        <v>31</v>
      </c>
      <c r="B19" s="26" t="s">
        <v>34</v>
      </c>
      <c r="C19" s="25">
        <v>1</v>
      </c>
      <c r="D19" s="37">
        <v>43334</v>
      </c>
      <c r="E19" s="25">
        <v>1</v>
      </c>
      <c r="F19" s="25">
        <v>5</v>
      </c>
      <c r="G19" s="31">
        <v>622800</v>
      </c>
      <c r="H19" s="31">
        <f t="shared" si="2"/>
        <v>118332</v>
      </c>
      <c r="I19" s="31">
        <f t="shared" si="3"/>
        <v>741132</v>
      </c>
      <c r="J19" s="31">
        <f t="shared" si="4"/>
        <v>148226.4</v>
      </c>
      <c r="K19" s="29" t="e">
        <f>#REF!+#REF!+#REF!+#REF!+#REF!+#REF!</f>
        <v>#REF!</v>
      </c>
      <c r="L19" s="29"/>
      <c r="M19" s="31" t="e">
        <f>+#REF!+#REF!+#REF!+#REF!</f>
        <v>#REF!</v>
      </c>
      <c r="N19" s="47" t="e">
        <f>+I19-#REF!-#REF!-#REF!</f>
        <v>#REF!</v>
      </c>
      <c r="O19" s="25" t="s">
        <v>28</v>
      </c>
      <c r="R19" s="35" t="s">
        <v>24</v>
      </c>
      <c r="S19" s="18"/>
      <c r="T19" s="44"/>
      <c r="U19" s="18"/>
      <c r="V19" s="53" t="s">
        <v>29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</row>
    <row r="20" s="1" customFormat="1" hidden="1" spans="1:38">
      <c r="A20" s="25" t="s">
        <v>31</v>
      </c>
      <c r="B20" s="26" t="s">
        <v>35</v>
      </c>
      <c r="C20" s="25">
        <v>1</v>
      </c>
      <c r="D20" s="37">
        <v>43334</v>
      </c>
      <c r="E20" s="25">
        <v>1</v>
      </c>
      <c r="F20" s="25">
        <v>5</v>
      </c>
      <c r="G20" s="31">
        <v>622800</v>
      </c>
      <c r="H20" s="31">
        <f t="shared" si="2"/>
        <v>118332</v>
      </c>
      <c r="I20" s="31">
        <f t="shared" si="3"/>
        <v>741132</v>
      </c>
      <c r="J20" s="31">
        <f t="shared" si="4"/>
        <v>148226.4</v>
      </c>
      <c r="K20" s="29" t="e">
        <f>#REF!+#REF!+#REF!+#REF!+#REF!+#REF!</f>
        <v>#REF!</v>
      </c>
      <c r="L20" s="29"/>
      <c r="M20" s="31" t="e">
        <f>+#REF!+#REF!+#REF!+#REF!</f>
        <v>#REF!</v>
      </c>
      <c r="N20" s="47" t="e">
        <f>+I20-#REF!-#REF!-#REF!</f>
        <v>#REF!</v>
      </c>
      <c r="O20" s="25" t="s">
        <v>28</v>
      </c>
      <c r="R20" s="35" t="s">
        <v>24</v>
      </c>
      <c r="S20" s="18"/>
      <c r="T20" s="44"/>
      <c r="U20" s="18"/>
      <c r="V20" s="53" t="s">
        <v>29</v>
      </c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="1" customFormat="1" hidden="1" spans="1:38">
      <c r="A21" s="25" t="s">
        <v>31</v>
      </c>
      <c r="B21" s="26" t="s">
        <v>36</v>
      </c>
      <c r="C21" s="25">
        <v>1</v>
      </c>
      <c r="D21" s="37">
        <v>43334</v>
      </c>
      <c r="E21" s="25">
        <v>1</v>
      </c>
      <c r="F21" s="25">
        <v>5</v>
      </c>
      <c r="G21" s="31">
        <v>622800</v>
      </c>
      <c r="H21" s="31">
        <f t="shared" si="2"/>
        <v>118332</v>
      </c>
      <c r="I21" s="31">
        <f t="shared" si="3"/>
        <v>741132</v>
      </c>
      <c r="J21" s="31">
        <f t="shared" si="4"/>
        <v>148226.4</v>
      </c>
      <c r="K21" s="29" t="e">
        <f>#REF!+#REF!+#REF!+#REF!+#REF!+#REF!</f>
        <v>#REF!</v>
      </c>
      <c r="L21" s="29"/>
      <c r="M21" s="31" t="e">
        <f>+#REF!+#REF!+#REF!+#REF!</f>
        <v>#REF!</v>
      </c>
      <c r="N21" s="47" t="e">
        <f>+I21-#REF!-#REF!-#REF!</f>
        <v>#REF!</v>
      </c>
      <c r="O21" s="25" t="s">
        <v>28</v>
      </c>
      <c r="R21" s="35" t="s">
        <v>24</v>
      </c>
      <c r="S21" s="18"/>
      <c r="T21" s="44"/>
      <c r="U21" s="18"/>
      <c r="V21" s="53" t="s">
        <v>29</v>
      </c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="1" customFormat="1" hidden="1" spans="1:38">
      <c r="A22" s="25" t="s">
        <v>31</v>
      </c>
      <c r="B22" s="26" t="s">
        <v>37</v>
      </c>
      <c r="C22" s="25">
        <v>1</v>
      </c>
      <c r="D22" s="37">
        <v>43334</v>
      </c>
      <c r="E22" s="25">
        <v>1</v>
      </c>
      <c r="F22" s="25">
        <v>5</v>
      </c>
      <c r="G22" s="31">
        <v>622800</v>
      </c>
      <c r="H22" s="31">
        <f t="shared" si="2"/>
        <v>118332</v>
      </c>
      <c r="I22" s="31">
        <f t="shared" si="3"/>
        <v>741132</v>
      </c>
      <c r="J22" s="31">
        <f t="shared" si="4"/>
        <v>148226.4</v>
      </c>
      <c r="K22" s="29" t="e">
        <f>#REF!+#REF!+#REF!+#REF!+#REF!+#REF!</f>
        <v>#REF!</v>
      </c>
      <c r="L22" s="29"/>
      <c r="M22" s="31" t="e">
        <f>+#REF!+#REF!+#REF!+#REF!</f>
        <v>#REF!</v>
      </c>
      <c r="N22" s="47" t="e">
        <f>+I22-#REF!-#REF!-#REF!</f>
        <v>#REF!</v>
      </c>
      <c r="O22" s="25" t="s">
        <v>28</v>
      </c>
      <c r="R22" s="35" t="s">
        <v>24</v>
      </c>
      <c r="S22" s="18"/>
      <c r="T22" s="44"/>
      <c r="U22" s="18"/>
      <c r="V22" s="53" t="s">
        <v>29</v>
      </c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</row>
    <row r="23" s="1" customFormat="1" hidden="1" spans="1:38">
      <c r="A23" s="25" t="s">
        <v>31</v>
      </c>
      <c r="B23" s="26" t="s">
        <v>38</v>
      </c>
      <c r="C23" s="25">
        <v>1</v>
      </c>
      <c r="D23" s="37">
        <v>43334</v>
      </c>
      <c r="E23" s="25">
        <v>1</v>
      </c>
      <c r="F23" s="25">
        <v>5</v>
      </c>
      <c r="G23" s="31">
        <v>622800</v>
      </c>
      <c r="H23" s="31">
        <f t="shared" si="2"/>
        <v>118332</v>
      </c>
      <c r="I23" s="31">
        <f t="shared" si="3"/>
        <v>741132</v>
      </c>
      <c r="J23" s="31">
        <f t="shared" si="4"/>
        <v>148226.4</v>
      </c>
      <c r="K23" s="29" t="e">
        <f>#REF!+#REF!+#REF!+#REF!+#REF!+#REF!</f>
        <v>#REF!</v>
      </c>
      <c r="L23" s="29"/>
      <c r="M23" s="31" t="e">
        <f>+#REF!+#REF!+#REF!+#REF!</f>
        <v>#REF!</v>
      </c>
      <c r="N23" s="47" t="e">
        <f>+I23-#REF!-#REF!-#REF!</f>
        <v>#REF!</v>
      </c>
      <c r="O23" s="25" t="s">
        <v>28</v>
      </c>
      <c r="R23" s="35" t="s">
        <v>24</v>
      </c>
      <c r="S23" s="18"/>
      <c r="T23" s="44"/>
      <c r="U23" s="18"/>
      <c r="V23" s="53" t="s">
        <v>29</v>
      </c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="1" customFormat="1" hidden="1" spans="1:38">
      <c r="A24" s="25" t="s">
        <v>31</v>
      </c>
      <c r="B24" s="26" t="s">
        <v>39</v>
      </c>
      <c r="C24" s="25">
        <v>1</v>
      </c>
      <c r="D24" s="37">
        <v>43334</v>
      </c>
      <c r="E24" s="25">
        <v>1</v>
      </c>
      <c r="F24" s="25">
        <v>5</v>
      </c>
      <c r="G24" s="31">
        <v>622800</v>
      </c>
      <c r="H24" s="31">
        <f t="shared" si="2"/>
        <v>118332</v>
      </c>
      <c r="I24" s="31">
        <f t="shared" si="3"/>
        <v>741132</v>
      </c>
      <c r="J24" s="31">
        <f t="shared" si="4"/>
        <v>148226.4</v>
      </c>
      <c r="K24" s="29" t="e">
        <f>#REF!+#REF!+#REF!+#REF!+#REF!+#REF!</f>
        <v>#REF!</v>
      </c>
      <c r="L24" s="29"/>
      <c r="M24" s="31" t="e">
        <f>+#REF!+#REF!+#REF!+#REF!</f>
        <v>#REF!</v>
      </c>
      <c r="N24" s="47" t="e">
        <f>+I24-#REF!-#REF!-#REF!</f>
        <v>#REF!</v>
      </c>
      <c r="O24" s="25" t="s">
        <v>28</v>
      </c>
      <c r="R24" s="35" t="s">
        <v>24</v>
      </c>
      <c r="S24" s="18"/>
      <c r="T24" s="44"/>
      <c r="U24" s="18"/>
      <c r="V24" s="53" t="s">
        <v>29</v>
      </c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="1" customFormat="1" hidden="1" spans="1:38">
      <c r="A25" s="25" t="s">
        <v>31</v>
      </c>
      <c r="B25" s="26" t="s">
        <v>40</v>
      </c>
      <c r="C25" s="25">
        <v>1</v>
      </c>
      <c r="D25" s="37">
        <v>43334</v>
      </c>
      <c r="E25" s="25">
        <v>1</v>
      </c>
      <c r="F25" s="25">
        <v>5</v>
      </c>
      <c r="G25" s="31">
        <v>622800</v>
      </c>
      <c r="H25" s="31">
        <f t="shared" si="2"/>
        <v>118332</v>
      </c>
      <c r="I25" s="31">
        <f t="shared" si="3"/>
        <v>741132</v>
      </c>
      <c r="J25" s="31">
        <f t="shared" si="4"/>
        <v>148226.4</v>
      </c>
      <c r="K25" s="29" t="e">
        <f>#REF!+#REF!+#REF!+#REF!+#REF!+#REF!</f>
        <v>#REF!</v>
      </c>
      <c r="L25" s="29"/>
      <c r="M25" s="31" t="e">
        <f>+#REF!+#REF!+#REF!+#REF!</f>
        <v>#REF!</v>
      </c>
      <c r="N25" s="47" t="e">
        <f>+I25-#REF!-#REF!-#REF!</f>
        <v>#REF!</v>
      </c>
      <c r="O25" s="25" t="s">
        <v>28</v>
      </c>
      <c r="R25" s="35" t="s">
        <v>24</v>
      </c>
      <c r="S25" s="18"/>
      <c r="T25" s="44"/>
      <c r="U25" s="18"/>
      <c r="V25" s="53" t="s">
        <v>29</v>
      </c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</row>
    <row r="26" s="1" customFormat="1" hidden="1" spans="1:38">
      <c r="A26" s="25" t="s">
        <v>31</v>
      </c>
      <c r="B26" s="26" t="s">
        <v>41</v>
      </c>
      <c r="C26" s="25">
        <v>1</v>
      </c>
      <c r="D26" s="37">
        <v>43334</v>
      </c>
      <c r="E26" s="25">
        <v>1</v>
      </c>
      <c r="F26" s="25">
        <v>5</v>
      </c>
      <c r="G26" s="31">
        <v>622800</v>
      </c>
      <c r="H26" s="31">
        <f t="shared" si="2"/>
        <v>118332</v>
      </c>
      <c r="I26" s="31">
        <f t="shared" si="3"/>
        <v>741132</v>
      </c>
      <c r="J26" s="31">
        <f t="shared" si="4"/>
        <v>148226.4</v>
      </c>
      <c r="K26" s="29" t="e">
        <f>#REF!+#REF!+#REF!+#REF!+#REF!+#REF!</f>
        <v>#REF!</v>
      </c>
      <c r="L26" s="29"/>
      <c r="M26" s="31" t="e">
        <f>+#REF!+#REF!+#REF!+#REF!</f>
        <v>#REF!</v>
      </c>
      <c r="N26" s="47" t="e">
        <f>+I26-#REF!-#REF!-#REF!</f>
        <v>#REF!</v>
      </c>
      <c r="O26" s="25" t="s">
        <v>28</v>
      </c>
      <c r="R26" s="35" t="s">
        <v>24</v>
      </c>
      <c r="S26" s="18"/>
      <c r="T26" s="44"/>
      <c r="U26" s="18"/>
      <c r="V26" s="53" t="s">
        <v>29</v>
      </c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</row>
    <row r="27" s="1" customFormat="1" hidden="1" spans="1:38">
      <c r="A27" s="25" t="s">
        <v>31</v>
      </c>
      <c r="B27" s="26" t="s">
        <v>42</v>
      </c>
      <c r="C27" s="25">
        <v>1</v>
      </c>
      <c r="D27" s="37">
        <v>43334</v>
      </c>
      <c r="E27" s="25">
        <v>1</v>
      </c>
      <c r="F27" s="25">
        <v>5</v>
      </c>
      <c r="G27" s="31">
        <v>622800</v>
      </c>
      <c r="H27" s="31">
        <f t="shared" si="2"/>
        <v>118332</v>
      </c>
      <c r="I27" s="31">
        <f t="shared" si="3"/>
        <v>741132</v>
      </c>
      <c r="J27" s="31">
        <f t="shared" si="4"/>
        <v>148226.4</v>
      </c>
      <c r="K27" s="29" t="e">
        <f>#REF!+#REF!+#REF!+#REF!+#REF!+#REF!</f>
        <v>#REF!</v>
      </c>
      <c r="L27" s="29"/>
      <c r="M27" s="31" t="e">
        <f>+#REF!+#REF!+#REF!+#REF!</f>
        <v>#REF!</v>
      </c>
      <c r="N27" s="47" t="e">
        <f>+I27-#REF!-#REF!-#REF!</f>
        <v>#REF!</v>
      </c>
      <c r="O27" s="25" t="s">
        <v>28</v>
      </c>
      <c r="R27" s="35" t="s">
        <v>24</v>
      </c>
      <c r="S27" s="18"/>
      <c r="T27" s="44"/>
      <c r="U27" s="18"/>
      <c r="V27" s="53" t="s">
        <v>29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</row>
    <row r="28" s="1" customFormat="1" hidden="1" spans="1:38">
      <c r="A28" s="25" t="s">
        <v>31</v>
      </c>
      <c r="B28" s="26" t="s">
        <v>43</v>
      </c>
      <c r="C28" s="25">
        <v>1</v>
      </c>
      <c r="D28" s="37">
        <v>43334</v>
      </c>
      <c r="E28" s="25">
        <v>1</v>
      </c>
      <c r="F28" s="25">
        <v>5</v>
      </c>
      <c r="G28" s="31">
        <v>622800</v>
      </c>
      <c r="H28" s="31">
        <f t="shared" si="2"/>
        <v>118332</v>
      </c>
      <c r="I28" s="31">
        <f t="shared" si="3"/>
        <v>741132</v>
      </c>
      <c r="J28" s="31">
        <f t="shared" si="4"/>
        <v>148226.4</v>
      </c>
      <c r="K28" s="29" t="e">
        <f>#REF!+#REF!+#REF!+#REF!+#REF!+#REF!</f>
        <v>#REF!</v>
      </c>
      <c r="L28" s="29"/>
      <c r="M28" s="31" t="e">
        <f>+#REF!+#REF!+#REF!+#REF!</f>
        <v>#REF!</v>
      </c>
      <c r="N28" s="47" t="e">
        <f>+I28-#REF!-#REF!-#REF!</f>
        <v>#REF!</v>
      </c>
      <c r="O28" s="25" t="s">
        <v>28</v>
      </c>
      <c r="R28" s="35" t="s">
        <v>24</v>
      </c>
      <c r="S28" s="18"/>
      <c r="T28" s="44"/>
      <c r="U28" s="18"/>
      <c r="V28" s="53" t="s">
        <v>29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</row>
    <row r="29" s="1" customFormat="1" hidden="1" spans="1:38">
      <c r="A29" s="25" t="s">
        <v>31</v>
      </c>
      <c r="B29" s="26" t="s">
        <v>44</v>
      </c>
      <c r="C29" s="25">
        <v>1</v>
      </c>
      <c r="D29" s="37">
        <v>43334</v>
      </c>
      <c r="E29" s="25">
        <v>1</v>
      </c>
      <c r="F29" s="25">
        <v>5</v>
      </c>
      <c r="G29" s="31">
        <v>622800</v>
      </c>
      <c r="H29" s="31">
        <f t="shared" si="2"/>
        <v>118332</v>
      </c>
      <c r="I29" s="31">
        <f t="shared" si="3"/>
        <v>741132</v>
      </c>
      <c r="J29" s="31">
        <f t="shared" si="4"/>
        <v>148226.4</v>
      </c>
      <c r="K29" s="29" t="e">
        <f>#REF!+#REF!+#REF!+#REF!+#REF!+#REF!</f>
        <v>#REF!</v>
      </c>
      <c r="L29" s="29"/>
      <c r="M29" s="31" t="e">
        <f>+#REF!+#REF!+#REF!+#REF!</f>
        <v>#REF!</v>
      </c>
      <c r="N29" s="47" t="e">
        <f>+I29-#REF!-#REF!-#REF!</f>
        <v>#REF!</v>
      </c>
      <c r="O29" s="25" t="s">
        <v>28</v>
      </c>
      <c r="R29" s="35" t="s">
        <v>24</v>
      </c>
      <c r="S29" s="18"/>
      <c r="T29" s="44"/>
      <c r="U29" s="18"/>
      <c r="V29" s="53" t="s">
        <v>29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</row>
    <row r="30" s="1" customFormat="1" hidden="1" spans="1:38">
      <c r="A30" s="25" t="s">
        <v>31</v>
      </c>
      <c r="B30" s="26" t="s">
        <v>45</v>
      </c>
      <c r="C30" s="25">
        <v>1</v>
      </c>
      <c r="D30" s="37">
        <v>43334</v>
      </c>
      <c r="E30" s="25">
        <v>1</v>
      </c>
      <c r="F30" s="25">
        <v>5</v>
      </c>
      <c r="G30" s="31">
        <v>622800</v>
      </c>
      <c r="H30" s="31">
        <f t="shared" si="2"/>
        <v>118332</v>
      </c>
      <c r="I30" s="31">
        <f t="shared" si="3"/>
        <v>741132</v>
      </c>
      <c r="J30" s="31">
        <f t="shared" si="4"/>
        <v>148226.4</v>
      </c>
      <c r="K30" s="29" t="e">
        <f>#REF!+#REF!+#REF!+#REF!+#REF!+#REF!</f>
        <v>#REF!</v>
      </c>
      <c r="L30" s="29"/>
      <c r="M30" s="31" t="e">
        <f>+#REF!+#REF!+#REF!+#REF!</f>
        <v>#REF!</v>
      </c>
      <c r="N30" s="47" t="e">
        <f>+I30-#REF!-#REF!-#REF!</f>
        <v>#REF!</v>
      </c>
      <c r="O30" s="25" t="s">
        <v>28</v>
      </c>
      <c r="R30" s="35" t="s">
        <v>24</v>
      </c>
      <c r="S30" s="18"/>
      <c r="T30" s="44"/>
      <c r="U30" s="18"/>
      <c r="V30" s="53" t="s">
        <v>29</v>
      </c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</row>
    <row r="31" s="1" customFormat="1" hidden="1" spans="1:38">
      <c r="A31" s="25" t="s">
        <v>46</v>
      </c>
      <c r="B31" s="26" t="s">
        <v>47</v>
      </c>
      <c r="C31" s="25">
        <v>1</v>
      </c>
      <c r="D31" s="37">
        <v>43334</v>
      </c>
      <c r="E31" s="25">
        <v>1</v>
      </c>
      <c r="F31" s="25">
        <v>5</v>
      </c>
      <c r="G31" s="31">
        <v>450500</v>
      </c>
      <c r="H31" s="31">
        <f t="shared" si="2"/>
        <v>85595</v>
      </c>
      <c r="I31" s="31">
        <f t="shared" si="3"/>
        <v>536095</v>
      </c>
      <c r="J31" s="31">
        <f t="shared" si="4"/>
        <v>107219</v>
      </c>
      <c r="K31" s="29" t="e">
        <f>#REF!+#REF!+#REF!+#REF!+#REF!+#REF!</f>
        <v>#REF!</v>
      </c>
      <c r="L31" s="29"/>
      <c r="M31" s="31" t="e">
        <f>+#REF!+#REF!+#REF!+#REF!</f>
        <v>#REF!</v>
      </c>
      <c r="N31" s="47" t="e">
        <f>+I31-#REF!-#REF!-#REF!</f>
        <v>#REF!</v>
      </c>
      <c r="O31" s="25" t="s">
        <v>28</v>
      </c>
      <c r="R31" s="35" t="s">
        <v>24</v>
      </c>
      <c r="S31" s="18"/>
      <c r="T31" s="44"/>
      <c r="U31" s="18"/>
      <c r="V31" s="53" t="s">
        <v>29</v>
      </c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</row>
    <row r="32" s="1" customFormat="1" hidden="1" spans="1:38">
      <c r="A32" s="25" t="s">
        <v>48</v>
      </c>
      <c r="B32" s="26" t="s">
        <v>49</v>
      </c>
      <c r="C32" s="25">
        <v>1</v>
      </c>
      <c r="D32" s="37">
        <v>43334</v>
      </c>
      <c r="E32" s="25">
        <v>1</v>
      </c>
      <c r="F32" s="25">
        <v>5</v>
      </c>
      <c r="G32" s="31">
        <v>760000</v>
      </c>
      <c r="H32" s="31">
        <f t="shared" si="2"/>
        <v>144400</v>
      </c>
      <c r="I32" s="31">
        <f t="shared" si="3"/>
        <v>904400</v>
      </c>
      <c r="J32" s="31">
        <f t="shared" si="4"/>
        <v>180880</v>
      </c>
      <c r="K32" s="29" t="e">
        <f>#REF!+#REF!+#REF!+#REF!+#REF!+#REF!</f>
        <v>#REF!</v>
      </c>
      <c r="L32" s="29"/>
      <c r="M32" s="31" t="e">
        <f>+#REF!+#REF!+#REF!+#REF!</f>
        <v>#REF!</v>
      </c>
      <c r="N32" s="47" t="e">
        <f>+I32-#REF!-#REF!-#REF!</f>
        <v>#REF!</v>
      </c>
      <c r="O32" s="25" t="s">
        <v>28</v>
      </c>
      <c r="R32" s="35" t="s">
        <v>24</v>
      </c>
      <c r="S32" s="18"/>
      <c r="T32" s="44"/>
      <c r="U32" s="18"/>
      <c r="V32" s="53" t="s">
        <v>29</v>
      </c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</row>
    <row r="33" s="1" customFormat="1" hidden="1" spans="1:38">
      <c r="A33" s="25" t="s">
        <v>50</v>
      </c>
      <c r="B33" s="26" t="s">
        <v>51</v>
      </c>
      <c r="C33" s="25">
        <v>1</v>
      </c>
      <c r="D33" s="37">
        <v>43334</v>
      </c>
      <c r="E33" s="25">
        <v>1</v>
      </c>
      <c r="F33" s="25">
        <v>5</v>
      </c>
      <c r="G33" s="31">
        <v>980000</v>
      </c>
      <c r="H33" s="31">
        <f t="shared" si="2"/>
        <v>186200</v>
      </c>
      <c r="I33" s="31">
        <f t="shared" si="3"/>
        <v>1166200</v>
      </c>
      <c r="J33" s="31">
        <f t="shared" si="4"/>
        <v>233240</v>
      </c>
      <c r="K33" s="29" t="e">
        <f>#REF!+#REF!+#REF!+#REF!+#REF!+#REF!</f>
        <v>#REF!</v>
      </c>
      <c r="L33" s="29"/>
      <c r="M33" s="31" t="e">
        <f>+#REF!+#REF!+#REF!+#REF!</f>
        <v>#REF!</v>
      </c>
      <c r="N33" s="47" t="e">
        <f>+I33-#REF!-#REF!-#REF!</f>
        <v>#REF!</v>
      </c>
      <c r="O33" s="25" t="s">
        <v>28</v>
      </c>
      <c r="R33" s="35" t="s">
        <v>24</v>
      </c>
      <c r="S33" s="18"/>
      <c r="T33" s="44"/>
      <c r="U33" s="18"/>
      <c r="V33" s="53" t="s">
        <v>29</v>
      </c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</row>
    <row r="34" s="1" customFormat="1" hidden="1" spans="1:38">
      <c r="A34" s="25" t="s">
        <v>50</v>
      </c>
      <c r="B34" s="26" t="s">
        <v>52</v>
      </c>
      <c r="C34" s="25">
        <v>1</v>
      </c>
      <c r="D34" s="37">
        <v>43334</v>
      </c>
      <c r="E34" s="25">
        <v>1</v>
      </c>
      <c r="F34" s="25">
        <v>5</v>
      </c>
      <c r="G34" s="31">
        <v>980000</v>
      </c>
      <c r="H34" s="31">
        <f t="shared" si="2"/>
        <v>186200</v>
      </c>
      <c r="I34" s="31">
        <f t="shared" si="3"/>
        <v>1166200</v>
      </c>
      <c r="J34" s="31">
        <f t="shared" si="4"/>
        <v>233240</v>
      </c>
      <c r="K34" s="29" t="e">
        <f>#REF!+#REF!+#REF!+#REF!+#REF!+#REF!</f>
        <v>#REF!</v>
      </c>
      <c r="L34" s="29"/>
      <c r="M34" s="31" t="e">
        <f>+#REF!+#REF!+#REF!+#REF!</f>
        <v>#REF!</v>
      </c>
      <c r="N34" s="47" t="e">
        <f>+I34-#REF!-#REF!-#REF!</f>
        <v>#REF!</v>
      </c>
      <c r="O34" s="25" t="s">
        <v>28</v>
      </c>
      <c r="R34" s="35" t="s">
        <v>24</v>
      </c>
      <c r="S34" s="18"/>
      <c r="T34" s="44"/>
      <c r="U34" s="18"/>
      <c r="V34" s="53" t="s">
        <v>29</v>
      </c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="1" customFormat="1" hidden="1" spans="1:38">
      <c r="A35" s="25" t="s">
        <v>50</v>
      </c>
      <c r="B35" s="26" t="s">
        <v>53</v>
      </c>
      <c r="C35" s="25">
        <v>1</v>
      </c>
      <c r="D35" s="37">
        <v>43334</v>
      </c>
      <c r="E35" s="25">
        <v>1</v>
      </c>
      <c r="F35" s="25">
        <v>5</v>
      </c>
      <c r="G35" s="31">
        <v>980000</v>
      </c>
      <c r="H35" s="31">
        <f t="shared" si="2"/>
        <v>186200</v>
      </c>
      <c r="I35" s="31">
        <f t="shared" si="3"/>
        <v>1166200</v>
      </c>
      <c r="J35" s="31">
        <f t="shared" si="4"/>
        <v>233240</v>
      </c>
      <c r="K35" s="29" t="e">
        <f>#REF!+#REF!+#REF!+#REF!+#REF!+#REF!</f>
        <v>#REF!</v>
      </c>
      <c r="L35" s="29"/>
      <c r="M35" s="31" t="e">
        <f>+#REF!+#REF!+#REF!+#REF!</f>
        <v>#REF!</v>
      </c>
      <c r="N35" s="47" t="e">
        <f>+I35-#REF!-#REF!-#REF!</f>
        <v>#REF!</v>
      </c>
      <c r="O35" s="45" t="s">
        <v>28</v>
      </c>
      <c r="R35" s="35" t="s">
        <v>24</v>
      </c>
      <c r="S35" s="18"/>
      <c r="T35" s="44"/>
      <c r="U35" s="18"/>
      <c r="V35" s="53" t="s">
        <v>29</v>
      </c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</row>
    <row r="36" s="1" customFormat="1" spans="1:38">
      <c r="A36" s="38" t="s">
        <v>54</v>
      </c>
      <c r="B36" s="38"/>
      <c r="C36" s="38"/>
      <c r="D36" s="38"/>
      <c r="E36" s="38"/>
      <c r="F36" s="38"/>
      <c r="G36" s="39"/>
      <c r="H36" s="39"/>
      <c r="I36" s="49">
        <f t="shared" ref="I36:N36" si="5">SUM(I9:I12)</f>
        <v>0</v>
      </c>
      <c r="J36" s="49">
        <f t="shared" si="5"/>
        <v>0</v>
      </c>
      <c r="K36" s="49">
        <f t="shared" si="5"/>
        <v>0</v>
      </c>
      <c r="L36" s="49">
        <f t="shared" si="5"/>
        <v>0</v>
      </c>
      <c r="M36" s="49">
        <f t="shared" si="5"/>
        <v>0</v>
      </c>
      <c r="N36" s="49">
        <f t="shared" si="5"/>
        <v>0</v>
      </c>
      <c r="O36" s="38"/>
      <c r="P36" s="38"/>
      <c r="Q36" s="38"/>
      <c r="R36" s="38"/>
      <c r="S36" s="18"/>
      <c r="T36" s="54"/>
      <c r="U36" s="18"/>
      <c r="V36" s="44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</sheetData>
  <mergeCells count="3">
    <mergeCell ref="A6:R6"/>
    <mergeCell ref="A1:B3"/>
    <mergeCell ref="C1:P3"/>
  </mergeCells>
  <pageMargins left="0.708661417322835" right="0.708661417322835" top="0.748031496062992" bottom="0.748031496062992" header="0.31496062992126" footer="0.31496062992126"/>
  <pageSetup paperSize="1" scale="4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FO-GAF-39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León Alexis Castaño</dc:creator>
  <cp:lastModifiedBy>nomin</cp:lastModifiedBy>
  <dcterms:created xsi:type="dcterms:W3CDTF">2024-11-21T19:22:00Z</dcterms:created>
  <cp:lastPrinted>2025-01-28T18:55:00Z</cp:lastPrinted>
  <dcterms:modified xsi:type="dcterms:W3CDTF">2025-09-16T16:37:52Z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64B8A54C731148028DA10F8B23D05301_12</vt:lpwstr>
  </property>
  <property fmtid="{D5CDD505-2E9C-101B-9397-08002B2CF9AE}" pid="3" name="KSOProductBuildVer">
    <vt:lpwstr>2058-12.2.0.22549</vt:lpwstr>
  </property>
</Properties>
</file>